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275" windowHeight="2580" activeTab="0"/>
  </bookViews>
  <sheets>
    <sheet name="Tab1.Sprzedaż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<sst xmlns="http://schemas.openxmlformats.org/spreadsheetml/2006/main" count="64" uniqueCount="54">
  <si>
    <t>Optymistyczny:</t>
  </si>
  <si>
    <t>Konserwatywny:</t>
  </si>
  <si>
    <t>Rok</t>
  </si>
  <si>
    <t>Okres prognozy</t>
  </si>
  <si>
    <t>dynamika %</t>
  </si>
  <si>
    <t>4) Inwestycje netto</t>
  </si>
  <si>
    <t>1) Przychody</t>
  </si>
  <si>
    <t>2) Koszty operacyjne</t>
  </si>
  <si>
    <t>3) Podatek</t>
  </si>
  <si>
    <t>Koszty operacyjne %</t>
  </si>
  <si>
    <t>Zysk po podatku</t>
  </si>
  <si>
    <t>Inwestycje % przychodów</t>
  </si>
  <si>
    <t>5) Zmiana kapitału pracującego</t>
  </si>
  <si>
    <t>Kapitał pracujący</t>
  </si>
  <si>
    <t>Kapitał pracujący jako procent przychodów</t>
  </si>
  <si>
    <t>stopa podatku</t>
  </si>
  <si>
    <t>Re</t>
  </si>
  <si>
    <t>Rd</t>
  </si>
  <si>
    <t>T</t>
  </si>
  <si>
    <t>współczynnik dyskontujący</t>
  </si>
  <si>
    <t>wartość obecna FCF</t>
  </si>
  <si>
    <t>TV</t>
  </si>
  <si>
    <t>WACC=</t>
  </si>
  <si>
    <t>FCF wartość obecna narastająco</t>
  </si>
  <si>
    <t>dług</t>
  </si>
  <si>
    <t>wartość udziałowców</t>
  </si>
  <si>
    <t>Zysk ze sprzedaży</t>
  </si>
  <si>
    <t>g</t>
  </si>
  <si>
    <t>koszt kapitału własnego</t>
  </si>
  <si>
    <t>koszt kapitału obcego</t>
  </si>
  <si>
    <t>podatek</t>
  </si>
  <si>
    <t>udział kapitału własnego</t>
  </si>
  <si>
    <t>udział kapitału obcego</t>
  </si>
  <si>
    <t>średni ważony koszt kapitału=
udział kap.własnego*koszt kap własnego+udział kap.obcego*koszt kap.obcego*(1-podatek)</t>
  </si>
  <si>
    <t>stopa wzrostu g (dla FCF po okresie prognozy)</t>
  </si>
  <si>
    <t>FCF</t>
  </si>
  <si>
    <t>okres (lata)</t>
  </si>
  <si>
    <t>6) FCF (z prognozy)</t>
  </si>
  <si>
    <t>współczynnik dyskontujący=1 przez (1+WACC) i nawias podniesiony do tej potęgi, z którego pochodzi prognozowany FCF, czyli: 1/(1+WACC)^n</t>
  </si>
  <si>
    <t>TV=przepływ z ostatniego roku prognozy( w tym wypadku z piątego) razy(1+stopa wzrostu g) i to wszystko podzielone przez (WACC-g)</t>
  </si>
  <si>
    <t>FCF narastająco to kumulowanie kolejnych zdyskontowanych prognozowanych przepływów gotówkowych oraz w końcu dadanie bieżącej wartość TV</t>
  </si>
  <si>
    <t>1) Przychody (mln)</t>
  </si>
  <si>
    <t>watość obecna sumy zdyskontowanych FCF i TV</t>
  </si>
  <si>
    <t>Sprzedaż:</t>
  </si>
  <si>
    <t>Założenia dla firmy LUKSUS</t>
  </si>
  <si>
    <t>2) -Koszty operacyjne (mln)</t>
  </si>
  <si>
    <t>3) -Podatek</t>
  </si>
  <si>
    <t>4) -Inwestycje netto (mln)</t>
  </si>
  <si>
    <t>5) -Zmiana kapitału pracującego(mln)</t>
  </si>
  <si>
    <t>6) =FCF (mln)</t>
  </si>
  <si>
    <t>Opis i założenia do wyceny kapitału własnego:</t>
  </si>
  <si>
    <t>wolny przepływ gotówkowy dla danego okresu</t>
  </si>
  <si>
    <t>terminal value-wartość firmy po okresie prognozy</t>
  </si>
  <si>
    <t>wartość bieżąca FCF powstaje przez przemnożenie prognozowanego FCF lub TV z danego okresu przez odpowiedni współczynnik dyskontujący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</si>
</sst>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3" xfId="0" applyFont="1" applyBorder="1" applyAlignment="1">
      <alignment wrapText="1"/>
    </xf>
    <xf numFmtId="10" fontId="0" fillId="0" borderId="5" xfId="0" applyNumberFormat="1" applyFont="1" applyBorder="1" applyAlignment="1">
      <alignment/>
    </xf>
    <xf numFmtId="9" fontId="0" fillId="0" borderId="3" xfId="0" applyNumberFormat="1" applyFont="1" applyBorder="1" applyAlignment="1">
      <alignment/>
    </xf>
    <xf numFmtId="9" fontId="0" fillId="0" borderId="4" xfId="0" applyNumberFormat="1" applyFont="1" applyBorder="1" applyAlignment="1">
      <alignment/>
    </xf>
    <xf numFmtId="9" fontId="0" fillId="0" borderId="5" xfId="0" applyNumberFormat="1" applyFont="1" applyBorder="1" applyAlignment="1">
      <alignment/>
    </xf>
    <xf numFmtId="1" fontId="0" fillId="0" borderId="6" xfId="0" applyNumberFormat="1" applyFont="1" applyBorder="1" applyAlignment="1">
      <alignment wrapText="1"/>
    </xf>
    <xf numFmtId="1" fontId="0" fillId="0" borderId="7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10" fontId="0" fillId="0" borderId="3" xfId="0" applyNumberFormat="1" applyFont="1" applyBorder="1" applyAlignment="1">
      <alignment/>
    </xf>
    <xf numFmtId="10" fontId="0" fillId="0" borderId="4" xfId="0" applyNumberFormat="1" applyFont="1" applyBorder="1" applyAlignment="1">
      <alignment/>
    </xf>
    <xf numFmtId="1" fontId="0" fillId="0" borderId="0" xfId="0" applyNumberFormat="1" applyFont="1" applyBorder="1" applyAlignment="1">
      <alignment wrapText="1"/>
    </xf>
    <xf numFmtId="1" fontId="0" fillId="0" borderId="0" xfId="0" applyNumberFormat="1" applyFont="1" applyBorder="1" applyAlignment="1">
      <alignment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/>
    </xf>
    <xf numFmtId="10" fontId="0" fillId="0" borderId="9" xfId="0" applyNumberFormat="1" applyFont="1" applyBorder="1" applyAlignment="1">
      <alignment/>
    </xf>
    <xf numFmtId="2" fontId="0" fillId="0" borderId="9" xfId="0" applyNumberFormat="1" applyFont="1" applyBorder="1" applyAlignment="1">
      <alignment wrapText="1"/>
    </xf>
    <xf numFmtId="2" fontId="0" fillId="0" borderId="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9" xfId="0" applyNumberFormat="1" applyFont="1" applyFill="1" applyBorder="1" applyAlignment="1">
      <alignment wrapText="1"/>
    </xf>
    <xf numFmtId="1" fontId="0" fillId="0" borderId="9" xfId="0" applyNumberFormat="1" applyFont="1" applyFill="1" applyBorder="1" applyAlignment="1">
      <alignment wrapText="1"/>
    </xf>
    <xf numFmtId="9" fontId="0" fillId="0" borderId="9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/>
    </xf>
    <xf numFmtId="10" fontId="0" fillId="0" borderId="9" xfId="0" applyNumberFormat="1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/>
    </xf>
    <xf numFmtId="2" fontId="0" fillId="0" borderId="9" xfId="0" applyNumberFormat="1" applyFont="1" applyBorder="1" applyAlignment="1">
      <alignment wrapText="1"/>
    </xf>
    <xf numFmtId="2" fontId="0" fillId="0" borderId="9" xfId="0" applyNumberFormat="1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workbookViewId="0" topLeftCell="A2">
      <selection activeCell="B7" sqref="B7"/>
    </sheetView>
  </sheetViews>
  <sheetFormatPr defaultColWidth="9.140625" defaultRowHeight="12.75"/>
  <cols>
    <col min="1" max="1" width="34.421875" style="36" customWidth="1"/>
    <col min="2" max="6" width="7.28125" style="2" bestFit="1" customWidth="1"/>
    <col min="7" max="8" width="8.7109375" style="2" bestFit="1" customWidth="1"/>
    <col min="9" max="9" width="9.7109375" style="2" customWidth="1"/>
    <col min="10" max="16384" width="9.140625" style="2" customWidth="1"/>
  </cols>
  <sheetData>
    <row r="1" spans="1:7" ht="12.75">
      <c r="A1" s="45" t="s">
        <v>2</v>
      </c>
      <c r="B1" s="46">
        <v>2006</v>
      </c>
      <c r="C1" s="46">
        <v>2007</v>
      </c>
      <c r="D1" s="46">
        <v>2008</v>
      </c>
      <c r="E1" s="46">
        <v>2009</v>
      </c>
      <c r="F1" s="46">
        <v>2010</v>
      </c>
      <c r="G1" s="46">
        <v>2011</v>
      </c>
    </row>
    <row r="2" spans="1:7" s="39" customFormat="1" ht="12.75">
      <c r="A2" s="47" t="s">
        <v>41</v>
      </c>
      <c r="B2" s="48">
        <f>B45</f>
        <v>10</v>
      </c>
      <c r="C2" s="48">
        <f>C45</f>
        <v>13</v>
      </c>
      <c r="D2" s="48">
        <f>D45</f>
        <v>16.25</v>
      </c>
      <c r="E2" s="48">
        <f>E45</f>
        <v>19.5</v>
      </c>
      <c r="F2" s="48">
        <f>F45</f>
        <v>22.424999999999997</v>
      </c>
      <c r="G2" s="48">
        <f>G45</f>
        <v>24.6675</v>
      </c>
    </row>
    <row r="3" spans="1:7" s="39" customFormat="1" ht="12.75">
      <c r="A3" s="47" t="s">
        <v>45</v>
      </c>
      <c r="B3" s="48">
        <f>B46</f>
        <v>8</v>
      </c>
      <c r="C3" s="48">
        <f>C46</f>
        <v>9.75</v>
      </c>
      <c r="D3" s="48">
        <f>D46</f>
        <v>12.1875</v>
      </c>
      <c r="E3" s="48">
        <f>E46</f>
        <v>15.600000000000001</v>
      </c>
      <c r="F3" s="48">
        <f>F46</f>
        <v>17.939999999999998</v>
      </c>
      <c r="G3" s="48">
        <f>G46</f>
        <v>19.734</v>
      </c>
    </row>
    <row r="4" spans="1:7" s="39" customFormat="1" ht="12.75">
      <c r="A4" s="47" t="s">
        <v>46</v>
      </c>
      <c r="B4" s="48">
        <f>B49</f>
        <v>0.38</v>
      </c>
      <c r="C4" s="48">
        <f>C49</f>
        <v>0.6175</v>
      </c>
      <c r="D4" s="48">
        <f>D49</f>
        <v>0.771875</v>
      </c>
      <c r="E4" s="48">
        <f>E49</f>
        <v>0.7409999999999998</v>
      </c>
      <c r="F4" s="48">
        <f>F49</f>
        <v>0.8521499999999999</v>
      </c>
      <c r="G4" s="48">
        <f>G49</f>
        <v>0.9373649999999998</v>
      </c>
    </row>
    <row r="5" spans="1:7" s="39" customFormat="1" ht="12.75">
      <c r="A5" s="47" t="s">
        <v>47</v>
      </c>
      <c r="B5" s="48">
        <f>B52</f>
        <v>1.5</v>
      </c>
      <c r="C5" s="48">
        <f>C52</f>
        <v>1.8199999999999998</v>
      </c>
      <c r="D5" s="48">
        <f>D52</f>
        <v>2.1125</v>
      </c>
      <c r="E5" s="48">
        <f>E52</f>
        <v>2.34</v>
      </c>
      <c r="F5" s="48">
        <f>F52</f>
        <v>2.4667499999999993</v>
      </c>
      <c r="G5" s="48">
        <f>G52</f>
        <v>2.4667499999999998</v>
      </c>
    </row>
    <row r="6" spans="1:7" s="39" customFormat="1" ht="12.75">
      <c r="A6" s="47" t="s">
        <v>48</v>
      </c>
      <c r="B6" s="48">
        <f>B54</f>
        <v>0</v>
      </c>
      <c r="C6" s="48">
        <f>C54</f>
        <v>0.18000000000000005</v>
      </c>
      <c r="D6" s="48">
        <f>D54</f>
        <v>0.19499999999999995</v>
      </c>
      <c r="E6" s="48">
        <f>E54</f>
        <v>0.19499999999999995</v>
      </c>
      <c r="F6" s="48">
        <f>F54</f>
        <v>0.17549999999999977</v>
      </c>
      <c r="G6" s="48">
        <f>G54</f>
        <v>0.13455000000000017</v>
      </c>
    </row>
    <row r="7" spans="1:7" s="39" customFormat="1" ht="12.75">
      <c r="A7" s="47" t="s">
        <v>49</v>
      </c>
      <c r="B7" s="48">
        <f aca="true" t="shared" si="0" ref="B7:G7">B2-B3-B4-B5-B6</f>
        <v>0.1200000000000001</v>
      </c>
      <c r="C7" s="48">
        <f t="shared" si="0"/>
        <v>0.6325</v>
      </c>
      <c r="D7" s="48">
        <f t="shared" si="0"/>
        <v>0.9831250000000001</v>
      </c>
      <c r="E7" s="48">
        <f t="shared" si="0"/>
        <v>0.6239999999999991</v>
      </c>
      <c r="F7" s="48">
        <f t="shared" si="0"/>
        <v>0.9906000000000004</v>
      </c>
      <c r="G7" s="48">
        <f t="shared" si="0"/>
        <v>1.394834999999999</v>
      </c>
    </row>
    <row r="8" ht="12.75">
      <c r="M8" s="41"/>
    </row>
    <row r="9" spans="1:13" ht="12.75">
      <c r="A9" s="60" t="s">
        <v>50</v>
      </c>
      <c r="B9" s="60"/>
      <c r="C9" s="60"/>
      <c r="D9" s="60"/>
      <c r="E9" s="60"/>
      <c r="F9" s="60"/>
      <c r="G9" s="60"/>
      <c r="M9" s="41"/>
    </row>
    <row r="10" spans="1:9" ht="12.75" customHeight="1">
      <c r="A10" s="57" t="s">
        <v>27</v>
      </c>
      <c r="B10" s="43">
        <v>0.03</v>
      </c>
      <c r="C10" s="54" t="s">
        <v>34</v>
      </c>
      <c r="D10" s="54"/>
      <c r="E10" s="54"/>
      <c r="F10" s="54"/>
      <c r="G10" s="54"/>
      <c r="H10" s="54"/>
      <c r="I10" s="54"/>
    </row>
    <row r="11" spans="1:12" ht="26.25" customHeight="1">
      <c r="A11" s="57" t="s">
        <v>22</v>
      </c>
      <c r="B11" s="3">
        <f>B15*B12+B16*B13*(1-B14)</f>
        <v>0.15458</v>
      </c>
      <c r="C11" s="54" t="s">
        <v>33</v>
      </c>
      <c r="D11" s="54"/>
      <c r="E11" s="54"/>
      <c r="F11" s="54"/>
      <c r="G11" s="54"/>
      <c r="H11" s="54"/>
      <c r="I11" s="54"/>
      <c r="J11" s="54"/>
      <c r="K11" s="54"/>
      <c r="L11" s="54"/>
    </row>
    <row r="12" spans="1:9" ht="12.75">
      <c r="A12" s="57" t="s">
        <v>16</v>
      </c>
      <c r="B12" s="43">
        <v>0.2</v>
      </c>
      <c r="C12" s="54" t="s">
        <v>28</v>
      </c>
      <c r="D12" s="54"/>
      <c r="E12" s="54"/>
      <c r="F12" s="54"/>
      <c r="G12" s="54"/>
      <c r="H12" s="54"/>
      <c r="I12" s="54"/>
    </row>
    <row r="13" spans="1:9" ht="12.75">
      <c r="A13" s="57" t="s">
        <v>17</v>
      </c>
      <c r="B13" s="43">
        <v>0.06</v>
      </c>
      <c r="C13" s="54" t="s">
        <v>29</v>
      </c>
      <c r="D13" s="54"/>
      <c r="E13" s="54"/>
      <c r="F13" s="54"/>
      <c r="G13" s="54"/>
      <c r="H13" s="54"/>
      <c r="I13" s="54"/>
    </row>
    <row r="14" spans="1:9" ht="12.75">
      <c r="A14" s="57" t="s">
        <v>18</v>
      </c>
      <c r="B14" s="43">
        <v>0.19</v>
      </c>
      <c r="C14" s="54" t="s">
        <v>30</v>
      </c>
      <c r="D14" s="54"/>
      <c r="E14" s="54"/>
      <c r="F14" s="54"/>
      <c r="G14" s="54"/>
      <c r="H14" s="54"/>
      <c r="I14" s="54"/>
    </row>
    <row r="15" spans="1:9" ht="12.75">
      <c r="A15" s="57" t="s">
        <v>16</v>
      </c>
      <c r="B15" s="43">
        <v>0.7</v>
      </c>
      <c r="C15" s="54" t="s">
        <v>31</v>
      </c>
      <c r="D15" s="54"/>
      <c r="E15" s="54"/>
      <c r="F15" s="54"/>
      <c r="G15" s="54"/>
      <c r="H15" s="54"/>
      <c r="I15" s="54"/>
    </row>
    <row r="16" spans="1:9" ht="12.75">
      <c r="A16" s="57" t="s">
        <v>17</v>
      </c>
      <c r="B16" s="43">
        <v>0.3</v>
      </c>
      <c r="C16" s="54" t="s">
        <v>32</v>
      </c>
      <c r="D16" s="54"/>
      <c r="E16" s="54"/>
      <c r="F16" s="54"/>
      <c r="G16" s="54"/>
      <c r="H16" s="54"/>
      <c r="I16" s="54"/>
    </row>
    <row r="17" spans="1:9" ht="12.75">
      <c r="A17" s="57" t="s">
        <v>35</v>
      </c>
      <c r="B17" s="56" t="s">
        <v>51</v>
      </c>
      <c r="C17" s="56"/>
      <c r="D17" s="56"/>
      <c r="E17" s="56"/>
      <c r="F17" s="56"/>
      <c r="G17" s="56"/>
      <c r="H17" s="56"/>
      <c r="I17" s="36"/>
    </row>
    <row r="18" spans="1:9" ht="12.75">
      <c r="A18" s="57" t="s">
        <v>21</v>
      </c>
      <c r="B18" s="55" t="s">
        <v>52</v>
      </c>
      <c r="C18" s="55"/>
      <c r="D18" s="55"/>
      <c r="E18" s="55"/>
      <c r="F18" s="55"/>
      <c r="G18" s="55"/>
      <c r="H18" s="55"/>
      <c r="I18" s="55"/>
    </row>
    <row r="19" spans="1:14" ht="12.75">
      <c r="A19" s="36" t="s">
        <v>19</v>
      </c>
      <c r="B19" s="56" t="s">
        <v>38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ht="12.75">
      <c r="M20" s="41"/>
    </row>
    <row r="21" spans="1:13" ht="12.75">
      <c r="A21" s="36" t="s">
        <v>36</v>
      </c>
      <c r="B21" s="2">
        <v>0</v>
      </c>
      <c r="C21" s="2">
        <v>1</v>
      </c>
      <c r="D21" s="2">
        <v>2</v>
      </c>
      <c r="E21" s="2">
        <v>3</v>
      </c>
      <c r="F21" s="2">
        <v>4</v>
      </c>
      <c r="G21" s="2">
        <v>5</v>
      </c>
      <c r="H21" s="39"/>
      <c r="I21" s="39"/>
      <c r="J21" s="39"/>
      <c r="K21" s="39"/>
      <c r="L21" s="39"/>
      <c r="M21" s="39"/>
    </row>
    <row r="22" spans="1:21" ht="12.75">
      <c r="A22" s="37" t="s">
        <v>2</v>
      </c>
      <c r="B22" s="38">
        <v>2006</v>
      </c>
      <c r="C22" s="38">
        <v>2007</v>
      </c>
      <c r="D22" s="38">
        <v>2008</v>
      </c>
      <c r="E22" s="38">
        <v>2009</v>
      </c>
      <c r="F22" s="38">
        <v>2010</v>
      </c>
      <c r="G22" s="38">
        <v>2011</v>
      </c>
      <c r="H22" s="42" t="s">
        <v>21</v>
      </c>
      <c r="I22" s="55" t="s">
        <v>39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</row>
    <row r="23" spans="1:8" ht="12.75">
      <c r="A23" s="40" t="s">
        <v>37</v>
      </c>
      <c r="B23" s="39">
        <f aca="true" t="shared" si="1" ref="B23:G23">B7</f>
        <v>0.1200000000000001</v>
      </c>
      <c r="C23" s="39">
        <f t="shared" si="1"/>
        <v>0.6325</v>
      </c>
      <c r="D23" s="39">
        <f t="shared" si="1"/>
        <v>0.9831250000000001</v>
      </c>
      <c r="E23" s="39">
        <f t="shared" si="1"/>
        <v>0.6239999999999991</v>
      </c>
      <c r="F23" s="39">
        <f t="shared" si="1"/>
        <v>0.9906000000000004</v>
      </c>
      <c r="G23" s="39">
        <f t="shared" si="1"/>
        <v>1.394834999999999</v>
      </c>
      <c r="H23" s="39">
        <f>G23*(1+B10)/(B11-B10)</f>
        <v>11.532188553539886</v>
      </c>
    </row>
    <row r="24" spans="1:8" ht="12.75">
      <c r="A24" s="36" t="s">
        <v>19</v>
      </c>
      <c r="C24" s="39">
        <f>1/(1+$B$11)^C21</f>
        <v>0.8661158170070502</v>
      </c>
      <c r="D24" s="39">
        <f>1/(1+$B$11)^D21</f>
        <v>0.75015660846979</v>
      </c>
      <c r="E24" s="39">
        <f>1/(1+$B$11)^E21</f>
        <v>0.6497225038280502</v>
      </c>
      <c r="F24" s="39">
        <f>1/(1+$B$11)^F21</f>
        <v>0.562734937230898</v>
      </c>
      <c r="G24" s="39">
        <f>1/(1+$B$11)^G21</f>
        <v>0.48739362991815033</v>
      </c>
      <c r="H24" s="39">
        <f>G24</f>
        <v>0.48739362991815033</v>
      </c>
    </row>
    <row r="25" spans="1:21" ht="12.75">
      <c r="A25" s="36" t="s">
        <v>20</v>
      </c>
      <c r="C25" s="39">
        <f aca="true" t="shared" si="2" ref="C25:H25">C24*C23</f>
        <v>0.5478182542569592</v>
      </c>
      <c r="D25" s="39">
        <f t="shared" si="2"/>
        <v>0.7374977157018624</v>
      </c>
      <c r="E25" s="39">
        <f t="shared" si="2"/>
        <v>0.40542684238870275</v>
      </c>
      <c r="F25" s="39">
        <f t="shared" si="2"/>
        <v>0.5574452288209277</v>
      </c>
      <c r="G25" s="39">
        <f t="shared" si="2"/>
        <v>0.6798336937868827</v>
      </c>
      <c r="H25" s="39">
        <f t="shared" si="2"/>
        <v>5.620715240010348</v>
      </c>
      <c r="I25" s="56" t="s">
        <v>53</v>
      </c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2" ht="12.75">
      <c r="A26" s="36" t="s">
        <v>23</v>
      </c>
      <c r="B26" s="39"/>
      <c r="C26" s="39">
        <f>C25</f>
        <v>0.5478182542569592</v>
      </c>
      <c r="D26" s="39">
        <f>D25+C26</f>
        <v>1.2853159699588215</v>
      </c>
      <c r="E26" s="39">
        <f>E25+D26</f>
        <v>1.690742812347524</v>
      </c>
      <c r="F26" s="39">
        <f>F25+E26</f>
        <v>2.2481880411684516</v>
      </c>
      <c r="G26" s="39">
        <f>G25+F26</f>
        <v>2.928021734955334</v>
      </c>
      <c r="H26" s="39">
        <f>H25+G26</f>
        <v>8.548736974965681</v>
      </c>
      <c r="I26" s="55" t="s">
        <v>40</v>
      </c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</row>
    <row r="27" spans="2:8" ht="12.75">
      <c r="B27" s="39">
        <f>H26</f>
        <v>8.548736974965681</v>
      </c>
      <c r="C27" s="53" t="s">
        <v>42</v>
      </c>
      <c r="D27" s="53"/>
      <c r="E27" s="53"/>
      <c r="F27" s="53"/>
      <c r="G27" s="53"/>
      <c r="H27" s="53"/>
    </row>
    <row r="28" spans="1:2" ht="12.75">
      <c r="A28" s="36" t="s">
        <v>24</v>
      </c>
      <c r="B28" s="2">
        <v>0.6</v>
      </c>
    </row>
    <row r="29" spans="1:2" ht="12.75">
      <c r="A29" s="36" t="s">
        <v>25</v>
      </c>
      <c r="B29" s="39">
        <f>B27-B28</f>
        <v>7.948736974965682</v>
      </c>
    </row>
    <row r="33" s="1" customFormat="1" ht="13.5" thickBot="1">
      <c r="A33" s="59" t="s">
        <v>43</v>
      </c>
    </row>
    <row r="34" spans="1:7" s="1" customFormat="1" ht="13.5" thickBot="1">
      <c r="A34" s="5"/>
      <c r="B34" s="6"/>
      <c r="C34" s="50" t="s">
        <v>3</v>
      </c>
      <c r="D34" s="51"/>
      <c r="E34" s="51"/>
      <c r="F34" s="51"/>
      <c r="G34" s="52"/>
    </row>
    <row r="35" spans="1:7" s="1" customFormat="1" ht="12.75">
      <c r="A35" s="7" t="s">
        <v>2</v>
      </c>
      <c r="B35" s="8">
        <v>2006</v>
      </c>
      <c r="C35" s="9">
        <v>2007</v>
      </c>
      <c r="D35" s="10">
        <v>2008</v>
      </c>
      <c r="E35" s="10">
        <v>2009</v>
      </c>
      <c r="F35" s="10">
        <v>2010</v>
      </c>
      <c r="G35" s="11">
        <v>2011</v>
      </c>
    </row>
    <row r="36" spans="1:7" s="1" customFormat="1" ht="12.75">
      <c r="A36" s="12" t="s">
        <v>4</v>
      </c>
      <c r="B36" s="13"/>
      <c r="C36" s="14">
        <v>0.3</v>
      </c>
      <c r="D36" s="15">
        <f>C36</f>
        <v>0.3</v>
      </c>
      <c r="E36" s="15">
        <v>0.3</v>
      </c>
      <c r="F36" s="15">
        <f>E36</f>
        <v>0.3</v>
      </c>
      <c r="G36" s="16">
        <f>F36</f>
        <v>0.3</v>
      </c>
    </row>
    <row r="37" spans="1:7" s="1" customFormat="1" ht="13.5" thickBot="1">
      <c r="A37" s="17" t="s">
        <v>0</v>
      </c>
      <c r="B37" s="18">
        <v>10</v>
      </c>
      <c r="C37" s="19">
        <f>B37*(1+C36)</f>
        <v>13</v>
      </c>
      <c r="D37" s="20">
        <f>C37*(1+D36)</f>
        <v>16.900000000000002</v>
      </c>
      <c r="E37" s="20">
        <f>D37*(1+E36)</f>
        <v>21.970000000000002</v>
      </c>
      <c r="F37" s="20">
        <f>E37*(1+F36)</f>
        <v>28.561000000000003</v>
      </c>
      <c r="G37" s="18">
        <f>F37*(1+G36)</f>
        <v>37.12930000000001</v>
      </c>
    </row>
    <row r="38" spans="1:7" s="1" customFormat="1" ht="12.75">
      <c r="A38" s="12" t="s">
        <v>4</v>
      </c>
      <c r="B38" s="13"/>
      <c r="C38" s="21">
        <v>0.3</v>
      </c>
      <c r="D38" s="22">
        <v>0.25</v>
      </c>
      <c r="E38" s="22">
        <v>0.2</v>
      </c>
      <c r="F38" s="22">
        <v>0.15</v>
      </c>
      <c r="G38" s="13">
        <v>0.1</v>
      </c>
    </row>
    <row r="39" spans="1:7" s="1" customFormat="1" ht="13.5" thickBot="1">
      <c r="A39" s="17" t="s">
        <v>1</v>
      </c>
      <c r="B39" s="18">
        <v>10</v>
      </c>
      <c r="C39" s="19">
        <f>B39*(1+C38)</f>
        <v>13</v>
      </c>
      <c r="D39" s="20">
        <f>C39*(1+D38)</f>
        <v>16.25</v>
      </c>
      <c r="E39" s="20">
        <f>D39*(1+E38)</f>
        <v>19.5</v>
      </c>
      <c r="F39" s="20">
        <f>E39*(1+F38)</f>
        <v>22.424999999999997</v>
      </c>
      <c r="G39" s="18">
        <f>F39*(1+G38)</f>
        <v>24.6675</v>
      </c>
    </row>
    <row r="40" spans="1:7" s="1" customFormat="1" ht="12.75">
      <c r="A40" s="23"/>
      <c r="B40" s="24"/>
      <c r="C40" s="24"/>
      <c r="D40" s="24"/>
      <c r="E40" s="24"/>
      <c r="F40" s="24"/>
      <c r="G40" s="24"/>
    </row>
    <row r="42" spans="1:7" s="1" customFormat="1" ht="12.75">
      <c r="A42" s="58" t="s">
        <v>44</v>
      </c>
      <c r="B42" s="6"/>
      <c r="C42" s="49" t="s">
        <v>3</v>
      </c>
      <c r="D42" s="49"/>
      <c r="E42" s="49"/>
      <c r="F42" s="49"/>
      <c r="G42" s="49"/>
    </row>
    <row r="43" spans="1:7" s="1" customFormat="1" ht="12.75">
      <c r="A43" s="25" t="s">
        <v>2</v>
      </c>
      <c r="B43" s="26">
        <v>2006</v>
      </c>
      <c r="C43" s="26">
        <v>2007</v>
      </c>
      <c r="D43" s="26">
        <v>2008</v>
      </c>
      <c r="E43" s="26">
        <v>2009</v>
      </c>
      <c r="F43" s="26">
        <v>2010</v>
      </c>
      <c r="G43" s="26">
        <v>2011</v>
      </c>
    </row>
    <row r="44" spans="1:7" s="1" customFormat="1" ht="12.75">
      <c r="A44" s="25" t="s">
        <v>4</v>
      </c>
      <c r="B44" s="27"/>
      <c r="C44" s="27">
        <f>C38</f>
        <v>0.3</v>
      </c>
      <c r="D44" s="27">
        <f>D38</f>
        <v>0.25</v>
      </c>
      <c r="E44" s="27">
        <f>E38</f>
        <v>0.2</v>
      </c>
      <c r="F44" s="27">
        <f>F38</f>
        <v>0.15</v>
      </c>
      <c r="G44" s="27">
        <f>G38</f>
        <v>0.1</v>
      </c>
    </row>
    <row r="45" spans="1:7" s="30" customFormat="1" ht="12.75">
      <c r="A45" s="28" t="s">
        <v>6</v>
      </c>
      <c r="B45" s="29">
        <f>B39</f>
        <v>10</v>
      </c>
      <c r="C45" s="29">
        <f>B45*(1+C44)</f>
        <v>13</v>
      </c>
      <c r="D45" s="29">
        <f>C45*(1+D44)</f>
        <v>16.25</v>
      </c>
      <c r="E45" s="29">
        <f>D45*(1+E44)</f>
        <v>19.5</v>
      </c>
      <c r="F45" s="29">
        <f>E45*(1+F44)</f>
        <v>22.424999999999997</v>
      </c>
      <c r="G45" s="29">
        <f>F45*(1+G44)</f>
        <v>24.6675</v>
      </c>
    </row>
    <row r="46" spans="1:7" s="30" customFormat="1" ht="12.75">
      <c r="A46" s="31" t="s">
        <v>7</v>
      </c>
      <c r="B46" s="29">
        <v>8</v>
      </c>
      <c r="C46" s="29">
        <f>C45*C47</f>
        <v>9.75</v>
      </c>
      <c r="D46" s="29">
        <f>D45*D47</f>
        <v>12.1875</v>
      </c>
      <c r="E46" s="29">
        <f>E45*E47</f>
        <v>15.600000000000001</v>
      </c>
      <c r="F46" s="29">
        <f>F45*F47</f>
        <v>17.939999999999998</v>
      </c>
      <c r="G46" s="29">
        <f>G45*G47</f>
        <v>19.734</v>
      </c>
    </row>
    <row r="47" spans="1:7" s="34" customFormat="1" ht="12.75">
      <c r="A47" s="32" t="s">
        <v>9</v>
      </c>
      <c r="B47" s="33">
        <f>B46/B45</f>
        <v>0.8</v>
      </c>
      <c r="C47" s="33">
        <v>0.75</v>
      </c>
      <c r="D47" s="33">
        <v>0.75</v>
      </c>
      <c r="E47" s="33">
        <v>0.8</v>
      </c>
      <c r="F47" s="33">
        <v>0.8</v>
      </c>
      <c r="G47" s="33">
        <v>0.8</v>
      </c>
    </row>
    <row r="48" spans="1:7" s="30" customFormat="1" ht="12.75">
      <c r="A48" s="28" t="s">
        <v>26</v>
      </c>
      <c r="B48" s="29">
        <f aca="true" t="shared" si="3" ref="B48:G48">B45-B46</f>
        <v>2</v>
      </c>
      <c r="C48" s="29">
        <f t="shared" si="3"/>
        <v>3.25</v>
      </c>
      <c r="D48" s="29">
        <f t="shared" si="3"/>
        <v>4.0625</v>
      </c>
      <c r="E48" s="29">
        <f t="shared" si="3"/>
        <v>3.8999999999999986</v>
      </c>
      <c r="F48" s="29">
        <f t="shared" si="3"/>
        <v>4.484999999999999</v>
      </c>
      <c r="G48" s="29">
        <f t="shared" si="3"/>
        <v>4.933499999999999</v>
      </c>
    </row>
    <row r="49" spans="1:7" s="30" customFormat="1" ht="12.75">
      <c r="A49" s="31" t="s">
        <v>8</v>
      </c>
      <c r="B49" s="29">
        <f aca="true" t="shared" si="4" ref="B49:G49">B48*B50</f>
        <v>0.38</v>
      </c>
      <c r="C49" s="29">
        <f t="shared" si="4"/>
        <v>0.6175</v>
      </c>
      <c r="D49" s="29">
        <f t="shared" si="4"/>
        <v>0.771875</v>
      </c>
      <c r="E49" s="29">
        <f t="shared" si="4"/>
        <v>0.7409999999999998</v>
      </c>
      <c r="F49" s="29">
        <f t="shared" si="4"/>
        <v>0.8521499999999999</v>
      </c>
      <c r="G49" s="29">
        <f t="shared" si="4"/>
        <v>0.9373649999999998</v>
      </c>
    </row>
    <row r="50" spans="1:7" s="1" customFormat="1" ht="12.75">
      <c r="A50" s="32" t="s">
        <v>15</v>
      </c>
      <c r="B50" s="27">
        <v>0.19</v>
      </c>
      <c r="C50" s="27">
        <v>0.19</v>
      </c>
      <c r="D50" s="27">
        <v>0.19</v>
      </c>
      <c r="E50" s="27">
        <v>0.19</v>
      </c>
      <c r="F50" s="27">
        <v>0.19</v>
      </c>
      <c r="G50" s="27">
        <v>0.19</v>
      </c>
    </row>
    <row r="51" spans="1:7" s="30" customFormat="1" ht="12.75">
      <c r="A51" s="28" t="s">
        <v>10</v>
      </c>
      <c r="B51" s="29">
        <f aca="true" t="shared" si="5" ref="B51:G51">B48-B49</f>
        <v>1.62</v>
      </c>
      <c r="C51" s="29">
        <f t="shared" si="5"/>
        <v>2.6325</v>
      </c>
      <c r="D51" s="29">
        <f t="shared" si="5"/>
        <v>3.290625</v>
      </c>
      <c r="E51" s="29">
        <f t="shared" si="5"/>
        <v>3.158999999999999</v>
      </c>
      <c r="F51" s="29">
        <f t="shared" si="5"/>
        <v>3.6328499999999995</v>
      </c>
      <c r="G51" s="29">
        <f t="shared" si="5"/>
        <v>3.996134999999999</v>
      </c>
    </row>
    <row r="52" spans="1:7" s="30" customFormat="1" ht="12.75">
      <c r="A52" s="28" t="s">
        <v>5</v>
      </c>
      <c r="B52" s="29">
        <f aca="true" t="shared" si="6" ref="B52:G52">B45*B53</f>
        <v>1.5</v>
      </c>
      <c r="C52" s="29">
        <f t="shared" si="6"/>
        <v>1.8199999999999998</v>
      </c>
      <c r="D52" s="29">
        <f t="shared" si="6"/>
        <v>2.1125</v>
      </c>
      <c r="E52" s="29">
        <f t="shared" si="6"/>
        <v>2.34</v>
      </c>
      <c r="F52" s="29">
        <f t="shared" si="6"/>
        <v>2.4667499999999993</v>
      </c>
      <c r="G52" s="29">
        <f t="shared" si="6"/>
        <v>2.4667499999999998</v>
      </c>
    </row>
    <row r="53" spans="1:7" s="35" customFormat="1" ht="12.75">
      <c r="A53" s="44" t="s">
        <v>11</v>
      </c>
      <c r="B53" s="27">
        <v>0.15</v>
      </c>
      <c r="C53" s="27">
        <f>B53-0.01</f>
        <v>0.13999999999999999</v>
      </c>
      <c r="D53" s="27">
        <f>C53-0.01</f>
        <v>0.12999999999999998</v>
      </c>
      <c r="E53" s="27">
        <f>D53-0.01</f>
        <v>0.11999999999999998</v>
      </c>
      <c r="F53" s="27">
        <f>E53-0.01</f>
        <v>0.10999999999999999</v>
      </c>
      <c r="G53" s="27">
        <f>F53-0.01</f>
        <v>0.09999999999999999</v>
      </c>
    </row>
    <row r="54" spans="1:7" s="30" customFormat="1" ht="12.75">
      <c r="A54" s="28" t="s">
        <v>12</v>
      </c>
      <c r="B54" s="29"/>
      <c r="C54" s="29">
        <f>C55-B55</f>
        <v>0.18000000000000005</v>
      </c>
      <c r="D54" s="29">
        <f>D55-C55</f>
        <v>0.19499999999999995</v>
      </c>
      <c r="E54" s="29">
        <f>E55-D55</f>
        <v>0.19499999999999995</v>
      </c>
      <c r="F54" s="29">
        <f>F55-E55</f>
        <v>0.17549999999999977</v>
      </c>
      <c r="G54" s="29">
        <f>G55-F55</f>
        <v>0.13455000000000017</v>
      </c>
    </row>
    <row r="55" spans="1:7" s="30" customFormat="1" ht="12.75">
      <c r="A55" s="28" t="s">
        <v>13</v>
      </c>
      <c r="B55" s="29">
        <f aca="true" t="shared" si="7" ref="B55:G55">B45*B56</f>
        <v>0.6</v>
      </c>
      <c r="C55" s="29">
        <f t="shared" si="7"/>
        <v>0.78</v>
      </c>
      <c r="D55" s="29">
        <f t="shared" si="7"/>
        <v>0.975</v>
      </c>
      <c r="E55" s="29">
        <f t="shared" si="7"/>
        <v>1.17</v>
      </c>
      <c r="F55" s="29">
        <f t="shared" si="7"/>
        <v>1.3454999999999997</v>
      </c>
      <c r="G55" s="29">
        <f t="shared" si="7"/>
        <v>1.4800499999999999</v>
      </c>
    </row>
    <row r="56" spans="1:7" s="35" customFormat="1" ht="25.5">
      <c r="A56" s="44" t="s">
        <v>14</v>
      </c>
      <c r="B56" s="27">
        <v>0.06</v>
      </c>
      <c r="C56" s="27">
        <f>B56</f>
        <v>0.06</v>
      </c>
      <c r="D56" s="27">
        <f>C56</f>
        <v>0.06</v>
      </c>
      <c r="E56" s="27">
        <f>D56</f>
        <v>0.06</v>
      </c>
      <c r="F56" s="27">
        <f>E56</f>
        <v>0.06</v>
      </c>
      <c r="G56" s="27">
        <f>F56</f>
        <v>0.06</v>
      </c>
    </row>
    <row r="57" s="1" customFormat="1" ht="12.75">
      <c r="A57" s="4"/>
    </row>
    <row r="58" ht="12.75">
      <c r="A58" s="4"/>
    </row>
  </sheetData>
  <mergeCells count="17">
    <mergeCell ref="C11:L11"/>
    <mergeCell ref="A9:G9"/>
    <mergeCell ref="B17:H17"/>
    <mergeCell ref="B18:I18"/>
    <mergeCell ref="C15:I15"/>
    <mergeCell ref="C16:I16"/>
    <mergeCell ref="B19:N19"/>
    <mergeCell ref="I22:U22"/>
    <mergeCell ref="C34:G34"/>
    <mergeCell ref="C42:G42"/>
    <mergeCell ref="C10:I10"/>
    <mergeCell ref="C12:I12"/>
    <mergeCell ref="C13:I13"/>
    <mergeCell ref="C14:I14"/>
    <mergeCell ref="I25:U25"/>
    <mergeCell ref="I26:V26"/>
    <mergeCell ref="C27:H2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Michal</cp:lastModifiedBy>
  <dcterms:created xsi:type="dcterms:W3CDTF">2007-07-25T09:01:49Z</dcterms:created>
  <dcterms:modified xsi:type="dcterms:W3CDTF">2007-09-27T17:20:19Z</dcterms:modified>
  <cp:category/>
  <cp:version/>
  <cp:contentType/>
  <cp:contentStatus/>
</cp:coreProperties>
</file>